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ctrlProps/ctrlProp5.xml" ContentType="application/vnd.ms-excel.controlproperties+xml"/>
  <Override PartName="/xl/ctrlProps/ctrlProp6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trlProps/ctrlProp4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filterPrivacy="1" defaultThemeVersion="124226"/>
  <xr:revisionPtr revIDLastSave="40" documentId="11_71D2F2497414E149356488D15548EC824C0A8AE2" xr6:coauthVersionLast="47" xr6:coauthVersionMax="47" xr10:uidLastSave="{0F40BBCE-468F-4852-BF03-DE8AACC5CF2D}"/>
  <bookViews>
    <workbookView xWindow="-120" yWindow="-120" windowWidth="29040" windowHeight="15840" xr2:uid="{00000000-000D-0000-FFFF-FFFF00000000}"/>
  </bookViews>
  <sheets>
    <sheet name="de" sheetId="1" r:id="rId1"/>
    <sheet name="en" sheetId="2" r:id="rId2"/>
    <sheet name="Diagram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4" i="2" l="1"/>
  <c r="F14" i="2"/>
  <c r="E14" i="2"/>
  <c r="M12" i="2"/>
  <c r="G12" i="2"/>
  <c r="E12" i="2"/>
  <c r="D11" i="2"/>
  <c r="M11" i="2" s="1"/>
  <c r="M10" i="2"/>
  <c r="L10" i="2"/>
  <c r="G10" i="2"/>
  <c r="F10" i="2"/>
  <c r="E10" i="2"/>
  <c r="D9" i="2"/>
  <c r="F9" i="2" s="1"/>
  <c r="L7" i="2"/>
  <c r="G7" i="2"/>
  <c r="F7" i="2"/>
  <c r="L6" i="2"/>
  <c r="G6" i="2"/>
  <c r="F6" i="2"/>
  <c r="G5" i="2"/>
  <c r="F5" i="2"/>
  <c r="E5" i="2"/>
  <c r="E11" i="2" l="1"/>
  <c r="G11" i="2"/>
  <c r="M15" i="2"/>
  <c r="M17" i="2" s="1"/>
  <c r="D13" i="2" s="1"/>
  <c r="F13" i="2" s="1"/>
  <c r="F17" i="2" s="1"/>
  <c r="G9" i="2"/>
  <c r="G19" i="2" s="1"/>
  <c r="L9" i="2"/>
  <c r="L15" i="2" s="1"/>
  <c r="L16" i="2" s="1"/>
  <c r="D11" i="1"/>
  <c r="D9" i="1"/>
  <c r="L18" i="2" l="1"/>
  <c r="D8" i="2"/>
  <c r="E8" i="2" s="1"/>
  <c r="E16" i="2" s="1"/>
  <c r="E18" i="2" s="1"/>
  <c r="M12" i="1"/>
  <c r="M10" i="1"/>
  <c r="E11" i="1"/>
  <c r="L9" i="1"/>
  <c r="L10" i="1"/>
  <c r="L7" i="1"/>
  <c r="L6" i="1"/>
  <c r="G14" i="1"/>
  <c r="G12" i="1"/>
  <c r="G10" i="1"/>
  <c r="G7" i="1"/>
  <c r="G6" i="1"/>
  <c r="G5" i="1"/>
  <c r="F7" i="1"/>
  <c r="F6" i="1"/>
  <c r="F5" i="1"/>
  <c r="F14" i="1"/>
  <c r="F10" i="1"/>
  <c r="E14" i="1"/>
  <c r="E12" i="1"/>
  <c r="E10" i="1"/>
  <c r="E5" i="1"/>
  <c r="L15" i="1" l="1"/>
  <c r="L16" i="1" s="1"/>
  <c r="M11" i="1"/>
  <c r="G11" i="1"/>
  <c r="M15" i="1" l="1"/>
  <c r="D8" i="1"/>
  <c r="E8" i="1" s="1"/>
  <c r="E16" i="1" s="1"/>
  <c r="F9" i="1"/>
  <c r="G9" i="1"/>
  <c r="G19" i="1" s="1"/>
  <c r="M17" i="1" l="1"/>
  <c r="D13" i="1" s="1"/>
  <c r="F13" i="1" s="1"/>
  <c r="F17" i="1" s="1"/>
  <c r="E18" i="1" s="1"/>
  <c r="L1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6" authorId="0" shapeId="0" xr:uid="{00000000-0006-0000-0000-000001000000}">
      <text>
        <r>
          <rPr>
            <b/>
            <sz val="9"/>
            <color indexed="81"/>
            <rFont val="Segoe UI"/>
            <charset val="1"/>
          </rPr>
          <t>Bei 9400 mit SM302 und i950 ES immer 2ms + Parameterwert</t>
        </r>
      </text>
    </comment>
    <comment ref="D7" authorId="0" shapeId="0" xr:uid="{00000000-0006-0000-0000-000002000000}">
      <text>
        <r>
          <rPr>
            <b/>
            <sz val="9"/>
            <color indexed="81"/>
            <rFont val="Segoe UI"/>
            <charset val="1"/>
          </rPr>
          <t>Safety-I/O-Modul: 5ms
9400 mit SM302: 24ms
i950 ES: 8ms
i750 AS: 8ms
i750 ES: 8ms</t>
        </r>
      </text>
    </comment>
    <comment ref="D10" authorId="0" shapeId="0" xr:uid="{00000000-0006-0000-0000-000003000000}">
      <text>
        <r>
          <rPr>
            <b/>
            <sz val="9"/>
            <color indexed="81"/>
            <rFont val="Segoe UI"/>
            <charset val="1"/>
          </rPr>
          <t>c250-S: min. 4ms</t>
        </r>
      </text>
    </comment>
    <comment ref="D12" authorId="0" shapeId="0" xr:uid="{00000000-0006-0000-0000-000004000000}">
      <text>
        <r>
          <rPr>
            <b/>
            <sz val="9"/>
            <color indexed="81"/>
            <rFont val="Segoe UI"/>
            <charset val="1"/>
          </rPr>
          <t>Safety-I/O-Modul: 5ms
9400 mit SM302: 14ms
i950 ES: 16ms
i750 AS: 16ms
i750 ES: 16ms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6" authorId="0" shapeId="0" xr:uid="{00000000-0006-0000-0100-000001000000}">
      <text>
        <r>
          <rPr>
            <b/>
            <sz val="9"/>
            <color indexed="81"/>
            <rFont val="Segoe UI"/>
            <charset val="1"/>
          </rPr>
          <t>At 9400 with SM302 and i950 ES always 2ms + parameter value</t>
        </r>
      </text>
    </comment>
    <comment ref="D7" authorId="0" shapeId="0" xr:uid="{00000000-0006-0000-0100-000002000000}">
      <text>
        <r>
          <rPr>
            <b/>
            <sz val="9"/>
            <color indexed="81"/>
            <rFont val="Segoe UI"/>
            <charset val="1"/>
          </rPr>
          <t>Safety I/O module: 5ms
9400 with SM302: 24ms
i950 ES: 8ms
i750 AS: 8ms
i750 ES: 8ms</t>
        </r>
      </text>
    </comment>
    <comment ref="D10" authorId="0" shapeId="0" xr:uid="{00000000-0006-0000-0100-000003000000}">
      <text>
        <r>
          <rPr>
            <b/>
            <sz val="9"/>
            <color indexed="81"/>
            <rFont val="Segoe UI"/>
            <charset val="1"/>
          </rPr>
          <t>c250-S: min. 4ms</t>
        </r>
      </text>
    </comment>
    <comment ref="D12" authorId="0" shapeId="0" xr:uid="{00000000-0006-0000-0100-000004000000}">
      <text>
        <r>
          <rPr>
            <b/>
            <sz val="9"/>
            <color indexed="81"/>
            <rFont val="Segoe UI"/>
            <charset val="1"/>
          </rPr>
          <t>Safety I/O module: 5ms
9400 with SM302: 14ms
i950 ES: 16ms
i750 AS: 16ms
i750 ES: 16ms</t>
        </r>
      </text>
    </comment>
  </commentList>
</comments>
</file>

<file path=xl/sharedStrings.xml><?xml version="1.0" encoding="utf-8"?>
<sst xmlns="http://schemas.openxmlformats.org/spreadsheetml/2006/main" count="180" uniqueCount="86">
  <si>
    <t>T_Sensor</t>
  </si>
  <si>
    <t>Beschreibung</t>
  </si>
  <si>
    <t>T_Input</t>
  </si>
  <si>
    <t>T_FSoE</t>
  </si>
  <si>
    <t>T_SafetyPLC</t>
  </si>
  <si>
    <t>T_Output</t>
  </si>
  <si>
    <t>T_Aktor</t>
  </si>
  <si>
    <t>T_EtherCAT</t>
  </si>
  <si>
    <t>EtherCAT-Zykluszeit</t>
  </si>
  <si>
    <t>Wert</t>
  </si>
  <si>
    <t>Einheit</t>
  </si>
  <si>
    <t>ms</t>
  </si>
  <si>
    <t>T_InputFilter</t>
  </si>
  <si>
    <t>Parametrierte Filterzeit des sicheren Eingangs</t>
  </si>
  <si>
    <t>T_WD</t>
  </si>
  <si>
    <t>T_Reaktion worst-case</t>
  </si>
  <si>
    <t>Watchdog reagiert auf Fehler im Eingangspfad, Ausgang ist fehlerfrei</t>
  </si>
  <si>
    <t>Watchdog reagiert auf Fehler im Ausgangspfad, Eingang ist fehlerfrei</t>
  </si>
  <si>
    <t>T_Reaktion fehlerfrei</t>
  </si>
  <si>
    <t>Watchdogzeit (ETG5100 Kap. 9.3.2)</t>
  </si>
  <si>
    <t>Die höhere Reaktionszeit der beiden Fehlerszenarien</t>
  </si>
  <si>
    <t>Eingabefeld</t>
  </si>
  <si>
    <t>Ergebnisfeld</t>
  </si>
  <si>
    <t>Reaktionszeit (ETG5100 Kap. 9.3.3)</t>
  </si>
  <si>
    <t>Verarbeitungszeit des Sensors, bis das Signal an der Schnittstelle zur Verfügung gestellt wird. Diese Zeit ist typischerweise im Datenblatt zu finden.</t>
  </si>
  <si>
    <t>Verarbeitungszeit des Aktors. Diese Zeit ist typischerweise im Datenblatt zu finden.</t>
  </si>
  <si>
    <t>Verarbeitungszeit des sicheren Ausgangs, z.B. Safety-I/O-Modul oder Umrichter. Diese Zeit ist typischerweise im Datenblatt zu finden.</t>
  </si>
  <si>
    <t>Verarbeitungszeit der Sicherheitsteuerung (c250-S). Dieses ist die eingestellte Zykluszeit der Sicherheitsapplikation.</t>
  </si>
  <si>
    <t>T_Reaktion worst-case In + Out</t>
  </si>
  <si>
    <t>T_Reaktion worst-case Out + In</t>
  </si>
  <si>
    <t>Für die Berechnung herangezogene Werte</t>
  </si>
  <si>
    <t>Verarbeitungszeit des sicheren Eingangs, z.B. Safety-I/O-Modul, FSoE-Sensor oder Umrichter. Diese Zeit ist typischerweise im Datenblatt zu finden.</t>
  </si>
  <si>
    <t>Parametrierte Überwachungszeit in der Safety PLC (c250-S) der sicheren Eingangsbaugruppe, z.B. Safety-I/O-Modul, FSoE-Sensor oder Umrichter.</t>
  </si>
  <si>
    <t>Delta T</t>
  </si>
  <si>
    <t>T_Com</t>
  </si>
  <si>
    <t>T_L</t>
  </si>
  <si>
    <t>T_I</t>
  </si>
  <si>
    <t>T_O</t>
  </si>
  <si>
    <t>T_A</t>
  </si>
  <si>
    <t>T_WD_In</t>
  </si>
  <si>
    <t>T_WD_Out</t>
  </si>
  <si>
    <t>T_S</t>
  </si>
  <si>
    <r>
      <rPr>
        <sz val="11"/>
        <color theme="1"/>
        <rFont val="Calibri"/>
        <family val="2"/>
      </rPr>
      <t>Δ</t>
    </r>
    <r>
      <rPr>
        <sz val="12.65"/>
        <color theme="1"/>
        <rFont val="Calibri"/>
        <family val="2"/>
      </rPr>
      <t>T</t>
    </r>
  </si>
  <si>
    <t>T_SFR_wc</t>
  </si>
  <si>
    <t>T_SFR</t>
  </si>
  <si>
    <t>T_InConn_wc + T_OutConn</t>
  </si>
  <si>
    <t>T_OutConn_wc + T_InConn</t>
  </si>
  <si>
    <t>T_WDInput</t>
  </si>
  <si>
    <t>T_WDOutput</t>
  </si>
  <si>
    <t>zusätzliche Toleranz auf minimale Watchdog-Zeit</t>
  </si>
  <si>
    <t>Name Lenze</t>
  </si>
  <si>
    <t>Name ETG</t>
  </si>
  <si>
    <t>Im Handbuch des c250-S ist T_FSoE als max. 3x EtherCAT-Zykluszeit beschrieben. (Kap. 4.5.4)</t>
  </si>
  <si>
    <t>In den Formeln der ETG5100-Protokoll-Spezifikation wird mit 2x T_Com gerechnet. (Kap. 9.3.3)</t>
  </si>
  <si>
    <t>Siehe Hinweise unten</t>
  </si>
  <si>
    <t>Response time (ETG5100 chap. 9.3.3)</t>
  </si>
  <si>
    <t>Description</t>
  </si>
  <si>
    <t>Value</t>
  </si>
  <si>
    <t>Unit</t>
  </si>
  <si>
    <t>Values used for the calculation</t>
  </si>
  <si>
    <t>Watchdog time (ETG5100 chap. 9.3.2)</t>
  </si>
  <si>
    <t>EtherCAT cycle time</t>
  </si>
  <si>
    <t>Processing time of the sensor until the signal is made available at the interface. This time can typically be found in the data sheet.</t>
  </si>
  <si>
    <t>Processing time of the safe input, e.g. Safety I/O module, FSoE sensor or inverter. This time can typically be found in the data sheet.</t>
  </si>
  <si>
    <t>Parameterized monitoring time in the safety PLC (c250-S) of the safe input module, e.g. safety I/O module, FSoE sensor or inverter.</t>
  </si>
  <si>
    <t>See notes below</t>
  </si>
  <si>
    <t>Processing time of the safety controller (c250-S). This is the set cycle time of the safety application.</t>
  </si>
  <si>
    <t>Processing time of the safe output, e.g. safety I/O module or inverter. This time can typically be found in the data sheet.</t>
  </si>
  <si>
    <t>Parameterized monitoring time in the safety PLC (c250-S) of the safe output module, e.g. safety I/O module or inverter.</t>
  </si>
  <si>
    <t>Processing time of the actuator. This time can typically be found in the data sheet.</t>
  </si>
  <si>
    <t>Additional margin on minimum watchdog time</t>
  </si>
  <si>
    <t>Parametrierte Überwachungszeit in der Safety PLC (c250-S) der sicheren Ausgangsbaugruppe, z.B. Safety-I/O-Modul oder Umrichter.</t>
  </si>
  <si>
    <t>T_reaction worst-case In + Out</t>
  </si>
  <si>
    <t>T_reaction worst-case Out + In</t>
  </si>
  <si>
    <t>T_reaction worst-case</t>
  </si>
  <si>
    <t>T_reaction error-free</t>
  </si>
  <si>
    <t>Input field</t>
  </si>
  <si>
    <t>Output field</t>
  </si>
  <si>
    <t>In the manual of the c250-S T_FSoE is described as max. 3x EtherCAT cycle time. (chap. 4.5.4)</t>
  </si>
  <si>
    <t>In the formulas of the ETG5100 protocol specification 2x T_Com is used for calculation. (chap. 9.3.3)</t>
  </si>
  <si>
    <t>Watchdog reacts to errors in the input path, output is error-free</t>
  </si>
  <si>
    <t>Watchdog reacts to errors in the output path, input is error-free</t>
  </si>
  <si>
    <t>The higher response time of the two error scenarios</t>
  </si>
  <si>
    <t>Dieselbe Baugruppe ist Ein- und Ausgangsbaugruppe</t>
  </si>
  <si>
    <t>The same component is input and output component</t>
  </si>
  <si>
    <t>Parameterized filter time of the safe input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</si>
</sst>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indexed="81"/>
      <name val="Segoe UI"/>
      <charset val="1"/>
    </font>
    <font>
      <sz val="11"/>
      <color rgb="FFFF0000"/>
      <name val="Calibri"/>
      <family val="2"/>
      <scheme val="minor"/>
    </font>
    <font>
      <sz val="11"/>
      <color rgb="FF92D050"/>
      <name val="Calibri"/>
      <family val="2"/>
      <scheme val="minor"/>
    </font>
    <font>
      <sz val="11"/>
      <color theme="1"/>
      <name val="Calibri"/>
      <family val="2"/>
    </font>
    <font>
      <sz val="12.65"/>
      <color theme="1"/>
      <name val="Calibr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 wrapText="1"/>
    </xf>
    <xf numFmtId="0" fontId="0" fillId="2" borderId="0" xfId="0" applyFill="1"/>
    <xf numFmtId="0" fontId="0" fillId="3" borderId="0" xfId="0" applyFill="1"/>
    <xf numFmtId="0" fontId="0" fillId="0" borderId="1" xfId="0" applyBorder="1"/>
    <xf numFmtId="0" fontId="2" fillId="0" borderId="1" xfId="0" applyFont="1" applyBorder="1" applyAlignment="1">
      <alignment vertical="center" wrapText="1"/>
    </xf>
    <xf numFmtId="0" fontId="4" fillId="0" borderId="0" xfId="0" applyFont="1"/>
    <xf numFmtId="0" fontId="5" fillId="0" borderId="0" xfId="0" applyFont="1"/>
    <xf numFmtId="0" fontId="1" fillId="0" borderId="1" xfId="0" applyFont="1" applyBorder="1"/>
    <xf numFmtId="0" fontId="0" fillId="4" borderId="0" xfId="0" applyFill="1"/>
    <xf numFmtId="0" fontId="6" fillId="0" borderId="1" xfId="0" applyFont="1" applyBorder="1"/>
    <xf numFmtId="0" fontId="6" fillId="0" borderId="0" xfId="0" applyFont="1"/>
    <xf numFmtId="0" fontId="8" fillId="0" borderId="0" xfId="0" applyFont="1"/>
    <xf numFmtId="0" fontId="0" fillId="2" borderId="0" xfId="0" applyFill="1" applyProtection="1">
      <protection locked="0"/>
    </xf>
    <xf numFmtId="0" fontId="5" fillId="2" borderId="0" xfId="0" applyFont="1" applyFill="1" applyProtection="1">
      <protection locked="0"/>
    </xf>
    <xf numFmtId="0" fontId="0" fillId="0" borderId="0" xfId="0" applyAlignment="1">
      <alignment horizontal="left"/>
    </xf>
    <xf numFmtId="0" fontId="0" fillId="3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</cellXfs>
  <cellStyles count="1"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fmlaLink="$D$20" lockText="1" noThreeD="1"/>
</file>

<file path=xl/ctrlProps/ctrlProp2.xml><?xml version="1.0" encoding="utf-8"?>
<formControlPr xmlns="http://schemas.microsoft.com/office/spreadsheetml/2009/9/main" objectType="Radio" checked="Checked" firstButton="1" fmlaLink="$D$24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CheckBox" fmlaLink="$D$20" lockText="1" noThreeD="1"/>
</file>

<file path=xl/ctrlProps/ctrlProp5.xml><?xml version="1.0" encoding="utf-8"?>
<formControlPr xmlns="http://schemas.microsoft.com/office/spreadsheetml/2009/9/main" objectType="Radio" checked="Checked" firstButton="1" fmlaLink="$D$24" lockText="1" noThreeD="1"/>
</file>

<file path=xl/ctrlProps/ctrlProp6.xml><?xml version="1.0" encoding="utf-8"?>
<formControlPr xmlns="http://schemas.microsoft.com/office/spreadsheetml/2009/9/main" objectType="Radio" lockText="1" noThreeD="1"/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18</xdr:row>
          <xdr:rowOff>142875</xdr:rowOff>
        </xdr:from>
        <xdr:to>
          <xdr:col>3</xdr:col>
          <xdr:colOff>361950</xdr:colOff>
          <xdr:row>20</xdr:row>
          <xdr:rowOff>47625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22</xdr:row>
          <xdr:rowOff>171450</xdr:rowOff>
        </xdr:from>
        <xdr:to>
          <xdr:col>5</xdr:col>
          <xdr:colOff>0</xdr:colOff>
          <xdr:row>24</xdr:row>
          <xdr:rowOff>9525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23</xdr:row>
          <xdr:rowOff>180975</xdr:rowOff>
        </xdr:from>
        <xdr:to>
          <xdr:col>4</xdr:col>
          <xdr:colOff>361950</xdr:colOff>
          <xdr:row>25</xdr:row>
          <xdr:rowOff>9525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18</xdr:row>
          <xdr:rowOff>142875</xdr:rowOff>
        </xdr:from>
        <xdr:to>
          <xdr:col>3</xdr:col>
          <xdr:colOff>361950</xdr:colOff>
          <xdr:row>20</xdr:row>
          <xdr:rowOff>47625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22</xdr:row>
          <xdr:rowOff>171450</xdr:rowOff>
        </xdr:from>
        <xdr:to>
          <xdr:col>4</xdr:col>
          <xdr:colOff>514350</xdr:colOff>
          <xdr:row>24</xdr:row>
          <xdr:rowOff>9525</xdr:rowOff>
        </xdr:to>
        <xdr:sp macro="" textlink="">
          <xdr:nvSpPr>
            <xdr:cNvPr id="2050" name="Option 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23</xdr:row>
          <xdr:rowOff>180975</xdr:rowOff>
        </xdr:from>
        <xdr:to>
          <xdr:col>4</xdr:col>
          <xdr:colOff>361950</xdr:colOff>
          <xdr:row>25</xdr:row>
          <xdr:rowOff>9525</xdr:rowOff>
        </xdr:to>
        <xdr:sp macro="" textlink="">
          <xdr:nvSpPr>
            <xdr:cNvPr id="2051" name="Option 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13</xdr:col>
      <xdr:colOff>523874</xdr:colOff>
      <xdr:row>37</xdr:row>
      <xdr:rowOff>188112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38100"/>
          <a:ext cx="10353674" cy="7198512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omments" Target="../comments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tabSelected="1" zoomScale="115" zoomScaleNormal="115" workbookViewId="0">
      <selection activeCell="D12" sqref="D12"/>
    </sheetView>
  </sheetViews>
  <sheetFormatPr baseColWidth="10" defaultColWidth="9.140625" defaultRowHeight="15" x14ac:dyDescent="0.25"/>
  <cols>
    <col min="1" max="1" width="28.5703125" customWidth="1"/>
    <col min="2" max="2" width="25" customWidth="1"/>
    <col min="3" max="3" width="57.140625" customWidth="1"/>
    <col min="4" max="4" width="7.85546875" customWidth="1"/>
    <col min="5" max="5" width="7.7109375" customWidth="1"/>
    <col min="6" max="7" width="7.85546875" customWidth="1"/>
    <col min="8" max="9" width="7.140625" customWidth="1"/>
    <col min="10" max="11" width="12.140625" customWidth="1"/>
    <col min="12" max="13" width="11.42578125" customWidth="1"/>
    <col min="14" max="14" width="7.140625" customWidth="1"/>
  </cols>
  <sheetData>
    <row r="1" spans="1:14" x14ac:dyDescent="0.25">
      <c r="A1" s="18" t="s">
        <v>23</v>
      </c>
      <c r="B1" s="18"/>
      <c r="C1" s="18"/>
      <c r="D1" s="18"/>
      <c r="E1" s="18"/>
      <c r="F1" s="18"/>
      <c r="G1" s="18"/>
      <c r="H1" s="18"/>
      <c r="I1" s="10"/>
      <c r="J1" s="18" t="s">
        <v>19</v>
      </c>
      <c r="K1" s="18"/>
      <c r="L1" s="18"/>
      <c r="M1" s="18"/>
      <c r="N1" s="18"/>
    </row>
    <row r="2" spans="1:14" ht="30" customHeight="1" x14ac:dyDescent="0.25">
      <c r="A2" s="9" t="s">
        <v>50</v>
      </c>
      <c r="B2" s="9" t="s">
        <v>51</v>
      </c>
      <c r="C2" s="9" t="s">
        <v>1</v>
      </c>
      <c r="D2" s="9" t="s">
        <v>9</v>
      </c>
      <c r="E2" s="19" t="s">
        <v>30</v>
      </c>
      <c r="F2" s="19"/>
      <c r="G2" s="19"/>
      <c r="H2" s="9" t="s">
        <v>10</v>
      </c>
      <c r="I2" s="10"/>
      <c r="J2" s="9" t="s">
        <v>50</v>
      </c>
      <c r="K2" s="9" t="s">
        <v>51</v>
      </c>
      <c r="L2" s="19" t="s">
        <v>30</v>
      </c>
      <c r="M2" s="19"/>
      <c r="N2" s="9" t="s">
        <v>10</v>
      </c>
    </row>
    <row r="3" spans="1:14" x14ac:dyDescent="0.25">
      <c r="A3" t="s">
        <v>7</v>
      </c>
      <c r="B3" t="s">
        <v>34</v>
      </c>
      <c r="C3" s="1" t="s">
        <v>8</v>
      </c>
      <c r="D3" s="14">
        <v>0</v>
      </c>
      <c r="H3" t="s">
        <v>11</v>
      </c>
      <c r="I3" s="10"/>
    </row>
    <row r="4" spans="1:14" x14ac:dyDescent="0.25">
      <c r="C4" s="1"/>
      <c r="I4" s="10"/>
    </row>
    <row r="5" spans="1:14" ht="22.5" x14ac:dyDescent="0.25">
      <c r="A5" t="s">
        <v>0</v>
      </c>
      <c r="B5" t="s">
        <v>41</v>
      </c>
      <c r="C5" s="2" t="s">
        <v>24</v>
      </c>
      <c r="D5" s="14">
        <v>0</v>
      </c>
      <c r="E5">
        <f>D5</f>
        <v>0</v>
      </c>
      <c r="F5">
        <f>D5</f>
        <v>0</v>
      </c>
      <c r="G5">
        <f>D5</f>
        <v>0</v>
      </c>
      <c r="H5" t="s">
        <v>11</v>
      </c>
      <c r="I5" s="10"/>
    </row>
    <row r="6" spans="1:14" x14ac:dyDescent="0.25">
      <c r="A6" t="s">
        <v>12</v>
      </c>
      <c r="C6" s="2" t="s">
        <v>13</v>
      </c>
      <c r="D6" s="14">
        <v>0</v>
      </c>
      <c r="F6">
        <f>D6</f>
        <v>0</v>
      </c>
      <c r="G6">
        <f>D6</f>
        <v>0</v>
      </c>
      <c r="H6" t="s">
        <v>11</v>
      </c>
      <c r="I6" s="10"/>
      <c r="L6">
        <f>D6</f>
        <v>0</v>
      </c>
      <c r="N6" t="s">
        <v>11</v>
      </c>
    </row>
    <row r="7" spans="1:14" ht="22.5" x14ac:dyDescent="0.25">
      <c r="A7" t="s">
        <v>2</v>
      </c>
      <c r="B7" t="s">
        <v>36</v>
      </c>
      <c r="C7" s="2" t="s">
        <v>31</v>
      </c>
      <c r="D7" s="14">
        <v>0</v>
      </c>
      <c r="F7">
        <f>D7</f>
        <v>0</v>
      </c>
      <c r="G7">
        <f>D7</f>
        <v>0</v>
      </c>
      <c r="H7" t="s">
        <v>11</v>
      </c>
      <c r="I7" s="10"/>
      <c r="L7">
        <f>D7</f>
        <v>0</v>
      </c>
      <c r="N7" t="s">
        <v>11</v>
      </c>
    </row>
    <row r="8" spans="1:14" ht="22.5" x14ac:dyDescent="0.25">
      <c r="A8" t="s">
        <v>47</v>
      </c>
      <c r="B8" t="s">
        <v>39</v>
      </c>
      <c r="C8" s="2" t="s">
        <v>32</v>
      </c>
      <c r="D8">
        <f>IF(D20,L18,L16)</f>
        <v>0</v>
      </c>
      <c r="E8">
        <f>D8</f>
        <v>0</v>
      </c>
      <c r="H8" t="s">
        <v>11</v>
      </c>
      <c r="I8" s="10"/>
    </row>
    <row r="9" spans="1:14" x14ac:dyDescent="0.25">
      <c r="A9" t="s">
        <v>3</v>
      </c>
      <c r="C9" s="2" t="s">
        <v>54</v>
      </c>
      <c r="D9">
        <f>IF(D24=1,3*D3,2*D3)</f>
        <v>0</v>
      </c>
      <c r="F9">
        <f>D9</f>
        <v>0</v>
      </c>
      <c r="G9">
        <f>D9</f>
        <v>0</v>
      </c>
      <c r="H9" t="s">
        <v>11</v>
      </c>
      <c r="I9" s="10"/>
      <c r="L9">
        <f>D9</f>
        <v>0</v>
      </c>
      <c r="N9" t="s">
        <v>11</v>
      </c>
    </row>
    <row r="10" spans="1:14" ht="22.5" x14ac:dyDescent="0.25">
      <c r="A10" t="s">
        <v>4</v>
      </c>
      <c r="B10" t="s">
        <v>35</v>
      </c>
      <c r="C10" s="2" t="s">
        <v>27</v>
      </c>
      <c r="D10" s="14">
        <v>0</v>
      </c>
      <c r="E10">
        <f>D10</f>
        <v>0</v>
      </c>
      <c r="F10">
        <f>D10</f>
        <v>0</v>
      </c>
      <c r="G10">
        <f>D10</f>
        <v>0</v>
      </c>
      <c r="H10" t="s">
        <v>11</v>
      </c>
      <c r="I10" s="10"/>
      <c r="L10">
        <f>D10</f>
        <v>0</v>
      </c>
      <c r="M10">
        <f>D10</f>
        <v>0</v>
      </c>
      <c r="N10" t="s">
        <v>11</v>
      </c>
    </row>
    <row r="11" spans="1:14" x14ac:dyDescent="0.25">
      <c r="A11" t="s">
        <v>3</v>
      </c>
      <c r="C11" s="2" t="s">
        <v>54</v>
      </c>
      <c r="D11">
        <f>IF(D24=1,3*D3,2*D3)</f>
        <v>0</v>
      </c>
      <c r="E11">
        <f>D11</f>
        <v>0</v>
      </c>
      <c r="G11">
        <f>D11</f>
        <v>0</v>
      </c>
      <c r="H11" t="s">
        <v>11</v>
      </c>
      <c r="I11" s="10"/>
      <c r="M11">
        <f>D11</f>
        <v>0</v>
      </c>
      <c r="N11" t="s">
        <v>11</v>
      </c>
    </row>
    <row r="12" spans="1:14" ht="22.5" x14ac:dyDescent="0.25">
      <c r="A12" t="s">
        <v>5</v>
      </c>
      <c r="B12" t="s">
        <v>37</v>
      </c>
      <c r="C12" s="2" t="s">
        <v>26</v>
      </c>
      <c r="D12" s="14">
        <v>0</v>
      </c>
      <c r="E12">
        <f>D12</f>
        <v>0</v>
      </c>
      <c r="G12">
        <f>D12</f>
        <v>0</v>
      </c>
      <c r="H12" t="s">
        <v>11</v>
      </c>
      <c r="I12" s="10"/>
      <c r="M12">
        <f>D12</f>
        <v>0</v>
      </c>
      <c r="N12" t="s">
        <v>11</v>
      </c>
    </row>
    <row r="13" spans="1:14" ht="22.5" x14ac:dyDescent="0.25">
      <c r="A13" t="s">
        <v>48</v>
      </c>
      <c r="B13" t="s">
        <v>40</v>
      </c>
      <c r="C13" s="2" t="s">
        <v>71</v>
      </c>
      <c r="D13">
        <f>IF(D20,L18,M17)</f>
        <v>0</v>
      </c>
      <c r="F13">
        <f>D13</f>
        <v>0</v>
      </c>
      <c r="H13" t="s">
        <v>11</v>
      </c>
      <c r="I13" s="10"/>
    </row>
    <row r="14" spans="1:14" ht="22.5" x14ac:dyDescent="0.25">
      <c r="A14" t="s">
        <v>6</v>
      </c>
      <c r="B14" t="s">
        <v>38</v>
      </c>
      <c r="C14" s="2" t="s">
        <v>25</v>
      </c>
      <c r="D14" s="14">
        <v>0</v>
      </c>
      <c r="E14">
        <f>D14</f>
        <v>0</v>
      </c>
      <c r="F14">
        <f>D14</f>
        <v>0</v>
      </c>
      <c r="G14">
        <f>D14</f>
        <v>0</v>
      </c>
      <c r="H14" t="s">
        <v>11</v>
      </c>
      <c r="I14" s="10"/>
    </row>
    <row r="15" spans="1:14" s="5" customFormat="1" ht="15" customHeight="1" x14ac:dyDescent="0.3">
      <c r="A15" s="5" t="s">
        <v>33</v>
      </c>
      <c r="B15" s="11" t="s">
        <v>42</v>
      </c>
      <c r="C15" s="6" t="s">
        <v>49</v>
      </c>
      <c r="I15" s="10"/>
      <c r="L15" s="5">
        <f>0.2*2*(L6+L7+2*L9+L10)</f>
        <v>0</v>
      </c>
      <c r="M15" s="5">
        <f>0.2*2*(2*M11+M10+M12)</f>
        <v>0</v>
      </c>
    </row>
    <row r="16" spans="1:14" x14ac:dyDescent="0.25">
      <c r="A16" t="s">
        <v>28</v>
      </c>
      <c r="B16" s="12" t="s">
        <v>45</v>
      </c>
      <c r="C16" s="2" t="s">
        <v>16</v>
      </c>
      <c r="E16">
        <f>2*E5+E8+2*E10+E11+2*E12+2*E14</f>
        <v>0</v>
      </c>
      <c r="H16" t="s">
        <v>11</v>
      </c>
      <c r="I16" s="10"/>
      <c r="J16" t="s">
        <v>47</v>
      </c>
      <c r="K16" t="s">
        <v>39</v>
      </c>
      <c r="L16">
        <f>ROUNDUP(2*(L6+L7)+4*L9+2*L10+L15,0)</f>
        <v>0</v>
      </c>
      <c r="N16" t="s">
        <v>11</v>
      </c>
    </row>
    <row r="17" spans="1:15" x14ac:dyDescent="0.25">
      <c r="A17" t="s">
        <v>29</v>
      </c>
      <c r="B17" s="12" t="s">
        <v>46</v>
      </c>
      <c r="C17" s="2" t="s">
        <v>17</v>
      </c>
      <c r="F17">
        <f>2*F5+2*(F6+F7)+F9+4*F10+F13+2*F14</f>
        <v>0</v>
      </c>
      <c r="H17" t="s">
        <v>11</v>
      </c>
      <c r="I17" s="10"/>
      <c r="J17" t="s">
        <v>48</v>
      </c>
      <c r="K17" t="s">
        <v>40</v>
      </c>
      <c r="M17">
        <f>ROUNDUP(4*M11+2*M10+2*M12+M15,0)</f>
        <v>0</v>
      </c>
      <c r="N17" t="s">
        <v>11</v>
      </c>
    </row>
    <row r="18" spans="1:15" x14ac:dyDescent="0.25">
      <c r="A18" t="s">
        <v>15</v>
      </c>
      <c r="B18" t="s">
        <v>43</v>
      </c>
      <c r="C18" s="2" t="s">
        <v>20</v>
      </c>
      <c r="E18" s="17">
        <f>MAX(E16,F17)</f>
        <v>0</v>
      </c>
      <c r="F18" s="17"/>
      <c r="H18" t="s">
        <v>11</v>
      </c>
      <c r="I18" s="10"/>
      <c r="J18" t="s">
        <v>14</v>
      </c>
      <c r="L18" s="17">
        <f>MAX(L16,M17)</f>
        <v>0</v>
      </c>
      <c r="M18" s="17"/>
      <c r="N18" t="s">
        <v>11</v>
      </c>
    </row>
    <row r="19" spans="1:15" x14ac:dyDescent="0.25">
      <c r="A19" t="s">
        <v>18</v>
      </c>
      <c r="B19" t="s">
        <v>44</v>
      </c>
      <c r="G19" s="4">
        <f>2*G5+2*(G6+G7)+G9+4*G10+G11+2*G12+2*G14</f>
        <v>0</v>
      </c>
      <c r="H19" t="s">
        <v>11</v>
      </c>
      <c r="I19" s="10"/>
    </row>
    <row r="20" spans="1:15" x14ac:dyDescent="0.25">
      <c r="A20" s="16" t="s">
        <v>83</v>
      </c>
      <c r="B20" s="16"/>
      <c r="C20" s="16"/>
      <c r="D20" s="15" t="b">
        <v>0</v>
      </c>
      <c r="I20" s="10"/>
    </row>
    <row r="21" spans="1:15" x14ac:dyDescent="0.25">
      <c r="O21" s="8"/>
    </row>
    <row r="22" spans="1:15" x14ac:dyDescent="0.25">
      <c r="A22" s="3" t="s">
        <v>21</v>
      </c>
      <c r="B22" s="3"/>
    </row>
    <row r="23" spans="1:15" x14ac:dyDescent="0.25">
      <c r="A23" s="4" t="s">
        <v>22</v>
      </c>
      <c r="B23" s="4"/>
    </row>
    <row r="24" spans="1:15" x14ac:dyDescent="0.25">
      <c r="A24" s="13" t="s">
        <v>52</v>
      </c>
      <c r="B24" s="7"/>
      <c r="D24" s="15">
        <v>1</v>
      </c>
    </row>
    <row r="25" spans="1:15" x14ac:dyDescent="0.25">
      <c r="A25" s="13" t="s">
        <v>53</v>
      </c>
      <c r="B25" s="7"/>
      <c r="D25" s="14"/>
    </row>
  </sheetData>
  <sheetProtection sheet="1" objects="1" scenarios="1" selectLockedCells="1"/>
  <mergeCells count="7">
    <mergeCell ref="A20:C20"/>
    <mergeCell ref="E18:F18"/>
    <mergeCell ref="A1:H1"/>
    <mergeCell ref="J1:N1"/>
    <mergeCell ref="L18:M18"/>
    <mergeCell ref="E2:G2"/>
    <mergeCell ref="L2:M2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3</xdr:col>
                    <xdr:colOff>66675</xdr:colOff>
                    <xdr:row>18</xdr:row>
                    <xdr:rowOff>142875</xdr:rowOff>
                  </from>
                  <to>
                    <xdr:col>3</xdr:col>
                    <xdr:colOff>361950</xdr:colOff>
                    <xdr:row>20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Option Button 6">
              <controlPr defaultSize="0" autoFill="0" autoLine="0" autoPict="0" altText="">
                <anchor moveWithCells="1">
                  <from>
                    <xdr:col>3</xdr:col>
                    <xdr:colOff>76200</xdr:colOff>
                    <xdr:row>22</xdr:row>
                    <xdr:rowOff>171450</xdr:rowOff>
                  </from>
                  <to>
                    <xdr:col>5</xdr:col>
                    <xdr:colOff>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Option Button 7">
              <controlPr defaultSize="0" autoFill="0" autoLine="0" autoPict="0">
                <anchor moveWithCells="1">
                  <from>
                    <xdr:col>3</xdr:col>
                    <xdr:colOff>85725</xdr:colOff>
                    <xdr:row>23</xdr:row>
                    <xdr:rowOff>180975</xdr:rowOff>
                  </from>
                  <to>
                    <xdr:col>4</xdr:col>
                    <xdr:colOff>361950</xdr:colOff>
                    <xdr:row>25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5"/>
  <sheetViews>
    <sheetView zoomScale="115" zoomScaleNormal="115" workbookViewId="0">
      <selection activeCell="D7" sqref="D7"/>
    </sheetView>
  </sheetViews>
  <sheetFormatPr baseColWidth="10" defaultRowHeight="15" x14ac:dyDescent="0.25"/>
  <cols>
    <col min="1" max="1" width="28.5703125" customWidth="1"/>
    <col min="2" max="2" width="24.85546875" customWidth="1"/>
    <col min="3" max="3" width="57.140625" customWidth="1"/>
    <col min="4" max="5" width="7.85546875" customWidth="1"/>
    <col min="6" max="6" width="7.7109375" customWidth="1"/>
    <col min="7" max="7" width="7.85546875" customWidth="1"/>
    <col min="8" max="9" width="7.140625" customWidth="1"/>
    <col min="10" max="11" width="12.140625" customWidth="1"/>
    <col min="13" max="13" width="11.42578125" customWidth="1"/>
    <col min="14" max="14" width="7.28515625" customWidth="1"/>
  </cols>
  <sheetData>
    <row r="1" spans="1:14" x14ac:dyDescent="0.25">
      <c r="A1" s="18" t="s">
        <v>55</v>
      </c>
      <c r="B1" s="18"/>
      <c r="C1" s="18"/>
      <c r="D1" s="18"/>
      <c r="E1" s="18"/>
      <c r="F1" s="18"/>
      <c r="G1" s="18"/>
      <c r="H1" s="18"/>
      <c r="I1" s="10"/>
      <c r="J1" s="18" t="s">
        <v>60</v>
      </c>
      <c r="K1" s="18"/>
      <c r="L1" s="18"/>
      <c r="M1" s="18"/>
      <c r="N1" s="18"/>
    </row>
    <row r="2" spans="1:14" ht="30" customHeight="1" x14ac:dyDescent="0.25">
      <c r="A2" s="9" t="s">
        <v>50</v>
      </c>
      <c r="B2" s="9" t="s">
        <v>51</v>
      </c>
      <c r="C2" s="9" t="s">
        <v>56</v>
      </c>
      <c r="D2" s="9" t="s">
        <v>57</v>
      </c>
      <c r="E2" s="19" t="s">
        <v>59</v>
      </c>
      <c r="F2" s="19"/>
      <c r="G2" s="19"/>
      <c r="H2" s="9" t="s">
        <v>58</v>
      </c>
      <c r="I2" s="10"/>
      <c r="J2" s="9" t="s">
        <v>50</v>
      </c>
      <c r="K2" s="9" t="s">
        <v>51</v>
      </c>
      <c r="L2" s="19" t="s">
        <v>59</v>
      </c>
      <c r="M2" s="19"/>
      <c r="N2" s="9" t="s">
        <v>58</v>
      </c>
    </row>
    <row r="3" spans="1:14" x14ac:dyDescent="0.25">
      <c r="A3" t="s">
        <v>7</v>
      </c>
      <c r="B3" t="s">
        <v>34</v>
      </c>
      <c r="C3" s="1" t="s">
        <v>61</v>
      </c>
      <c r="D3" s="14">
        <v>2</v>
      </c>
      <c r="H3" t="s">
        <v>11</v>
      </c>
      <c r="I3" s="10"/>
    </row>
    <row r="4" spans="1:14" x14ac:dyDescent="0.25">
      <c r="C4" s="1"/>
      <c r="I4" s="10"/>
    </row>
    <row r="5" spans="1:14" ht="22.5" customHeight="1" x14ac:dyDescent="0.25">
      <c r="A5" t="s">
        <v>0</v>
      </c>
      <c r="B5" t="s">
        <v>41</v>
      </c>
      <c r="C5" s="2" t="s">
        <v>62</v>
      </c>
      <c r="D5" s="14">
        <v>0</v>
      </c>
      <c r="E5">
        <f>D5</f>
        <v>0</v>
      </c>
      <c r="F5">
        <f>D5</f>
        <v>0</v>
      </c>
      <c r="G5">
        <f>D5</f>
        <v>0</v>
      </c>
      <c r="H5" t="s">
        <v>11</v>
      </c>
      <c r="I5" s="10"/>
    </row>
    <row r="6" spans="1:14" ht="15" customHeight="1" x14ac:dyDescent="0.25">
      <c r="A6" t="s">
        <v>12</v>
      </c>
      <c r="C6" s="2" t="s">
        <v>85</v>
      </c>
      <c r="D6" s="14">
        <v>0</v>
      </c>
      <c r="F6">
        <f>D6</f>
        <v>0</v>
      </c>
      <c r="G6">
        <f>D6</f>
        <v>0</v>
      </c>
      <c r="H6" t="s">
        <v>11</v>
      </c>
      <c r="I6" s="10"/>
      <c r="L6">
        <f>D6</f>
        <v>0</v>
      </c>
      <c r="N6" t="s">
        <v>11</v>
      </c>
    </row>
    <row r="7" spans="1:14" ht="22.5" customHeight="1" x14ac:dyDescent="0.25">
      <c r="A7" t="s">
        <v>2</v>
      </c>
      <c r="B7" t="s">
        <v>36</v>
      </c>
      <c r="C7" s="2" t="s">
        <v>63</v>
      </c>
      <c r="D7" s="14">
        <v>5</v>
      </c>
      <c r="F7">
        <f>D7</f>
        <v>5</v>
      </c>
      <c r="G7">
        <f>D7</f>
        <v>5</v>
      </c>
      <c r="H7" t="s">
        <v>11</v>
      </c>
      <c r="I7" s="10"/>
      <c r="L7">
        <f>D7</f>
        <v>5</v>
      </c>
      <c r="N7" t="s">
        <v>11</v>
      </c>
    </row>
    <row r="8" spans="1:14" ht="22.5" customHeight="1" x14ac:dyDescent="0.25">
      <c r="A8" t="s">
        <v>47</v>
      </c>
      <c r="B8" t="s">
        <v>39</v>
      </c>
      <c r="C8" s="2" t="s">
        <v>64</v>
      </c>
      <c r="D8">
        <f>IF(D20,L18,L16)</f>
        <v>89</v>
      </c>
      <c r="E8">
        <f>D8</f>
        <v>89</v>
      </c>
      <c r="H8" t="s">
        <v>11</v>
      </c>
      <c r="I8" s="10"/>
    </row>
    <row r="9" spans="1:14" ht="15" customHeight="1" x14ac:dyDescent="0.25">
      <c r="A9" t="s">
        <v>3</v>
      </c>
      <c r="C9" s="2" t="s">
        <v>65</v>
      </c>
      <c r="D9">
        <f>IF(D24=1,3*D3,2*D3)</f>
        <v>6</v>
      </c>
      <c r="F9">
        <f>D9</f>
        <v>6</v>
      </c>
      <c r="G9">
        <f>D9</f>
        <v>6</v>
      </c>
      <c r="H9" t="s">
        <v>11</v>
      </c>
      <c r="I9" s="10"/>
      <c r="L9">
        <f>D9</f>
        <v>6</v>
      </c>
      <c r="N9" t="s">
        <v>11</v>
      </c>
    </row>
    <row r="10" spans="1:14" ht="22.5" customHeight="1" x14ac:dyDescent="0.25">
      <c r="A10" t="s">
        <v>4</v>
      </c>
      <c r="B10" t="s">
        <v>35</v>
      </c>
      <c r="C10" s="2" t="s">
        <v>66</v>
      </c>
      <c r="D10" s="14">
        <v>20</v>
      </c>
      <c r="E10">
        <f>D10</f>
        <v>20</v>
      </c>
      <c r="F10">
        <f>D10</f>
        <v>20</v>
      </c>
      <c r="G10">
        <f>D10</f>
        <v>20</v>
      </c>
      <c r="H10" t="s">
        <v>11</v>
      </c>
      <c r="I10" s="10"/>
      <c r="L10">
        <f>D10</f>
        <v>20</v>
      </c>
      <c r="M10">
        <f>D10</f>
        <v>20</v>
      </c>
      <c r="N10" t="s">
        <v>11</v>
      </c>
    </row>
    <row r="11" spans="1:14" ht="15" customHeight="1" x14ac:dyDescent="0.25">
      <c r="A11" t="s">
        <v>3</v>
      </c>
      <c r="C11" s="2" t="s">
        <v>65</v>
      </c>
      <c r="D11">
        <f>IF(D24=1,3*D3,2*D3)</f>
        <v>6</v>
      </c>
      <c r="E11">
        <f>D11</f>
        <v>6</v>
      </c>
      <c r="G11">
        <f>D11</f>
        <v>6</v>
      </c>
      <c r="H11" t="s">
        <v>11</v>
      </c>
      <c r="I11" s="10"/>
      <c r="M11">
        <f>D11</f>
        <v>6</v>
      </c>
      <c r="N11" t="s">
        <v>11</v>
      </c>
    </row>
    <row r="12" spans="1:14" ht="22.5" customHeight="1" x14ac:dyDescent="0.25">
      <c r="A12" t="s">
        <v>5</v>
      </c>
      <c r="B12" t="s">
        <v>37</v>
      </c>
      <c r="C12" s="2" t="s">
        <v>67</v>
      </c>
      <c r="D12" s="14">
        <v>5</v>
      </c>
      <c r="E12">
        <f>D12</f>
        <v>5</v>
      </c>
      <c r="G12">
        <f>D12</f>
        <v>5</v>
      </c>
      <c r="H12" t="s">
        <v>11</v>
      </c>
      <c r="I12" s="10"/>
      <c r="M12">
        <f>D12</f>
        <v>5</v>
      </c>
      <c r="N12" t="s">
        <v>11</v>
      </c>
    </row>
    <row r="13" spans="1:14" ht="22.5" customHeight="1" x14ac:dyDescent="0.25">
      <c r="A13" t="s">
        <v>48</v>
      </c>
      <c r="B13" t="s">
        <v>40</v>
      </c>
      <c r="C13" s="2" t="s">
        <v>68</v>
      </c>
      <c r="D13">
        <f>IF(D20,L18,M17)</f>
        <v>89</v>
      </c>
      <c r="F13">
        <f>D13</f>
        <v>89</v>
      </c>
      <c r="H13" t="s">
        <v>11</v>
      </c>
      <c r="I13" s="10"/>
    </row>
    <row r="14" spans="1:14" ht="22.5" customHeight="1" x14ac:dyDescent="0.25">
      <c r="A14" t="s">
        <v>6</v>
      </c>
      <c r="B14" t="s">
        <v>38</v>
      </c>
      <c r="C14" s="2" t="s">
        <v>69</v>
      </c>
      <c r="D14" s="14">
        <v>0</v>
      </c>
      <c r="E14">
        <f>D14</f>
        <v>0</v>
      </c>
      <c r="F14">
        <f>D14</f>
        <v>0</v>
      </c>
      <c r="G14">
        <f>D14</f>
        <v>0</v>
      </c>
      <c r="H14" t="s">
        <v>11</v>
      </c>
      <c r="I14" s="10"/>
    </row>
    <row r="15" spans="1:14" ht="15" customHeight="1" x14ac:dyDescent="0.3">
      <c r="A15" s="5" t="s">
        <v>33</v>
      </c>
      <c r="B15" s="11" t="s">
        <v>42</v>
      </c>
      <c r="C15" s="6" t="s">
        <v>70</v>
      </c>
      <c r="D15" s="5"/>
      <c r="E15" s="5"/>
      <c r="F15" s="5"/>
      <c r="G15" s="5"/>
      <c r="H15" s="5"/>
      <c r="I15" s="10"/>
      <c r="J15" s="5"/>
      <c r="K15" s="5"/>
      <c r="L15" s="5">
        <f>0.2*2*(L6+L7+2*L9+L10)</f>
        <v>14.8</v>
      </c>
      <c r="M15" s="5">
        <f>0.2*2*(2*M11+M10+M12)</f>
        <v>14.8</v>
      </c>
      <c r="N15" s="5"/>
    </row>
    <row r="16" spans="1:14" ht="15" customHeight="1" x14ac:dyDescent="0.25">
      <c r="A16" t="s">
        <v>72</v>
      </c>
      <c r="B16" s="12" t="s">
        <v>45</v>
      </c>
      <c r="C16" s="2" t="s">
        <v>80</v>
      </c>
      <c r="E16">
        <f>2*E5+E8+2*E10+E11+2*E12+2*E14</f>
        <v>145</v>
      </c>
      <c r="H16" t="s">
        <v>11</v>
      </c>
      <c r="I16" s="10"/>
      <c r="J16" t="s">
        <v>47</v>
      </c>
      <c r="K16" t="s">
        <v>39</v>
      </c>
      <c r="L16">
        <f>ROUNDUP(2*(L6+L7)+4*L9+2*L10+L15,0)</f>
        <v>89</v>
      </c>
      <c r="N16" t="s">
        <v>11</v>
      </c>
    </row>
    <row r="17" spans="1:14" ht="15" customHeight="1" x14ac:dyDescent="0.25">
      <c r="A17" t="s">
        <v>73</v>
      </c>
      <c r="B17" s="12" t="s">
        <v>46</v>
      </c>
      <c r="C17" s="2" t="s">
        <v>81</v>
      </c>
      <c r="F17">
        <f>2*F5+2*(F6+F7)+F9+4*F10+F13+2*F14</f>
        <v>185</v>
      </c>
      <c r="H17" t="s">
        <v>11</v>
      </c>
      <c r="I17" s="10"/>
      <c r="J17" t="s">
        <v>48</v>
      </c>
      <c r="K17" t="s">
        <v>40</v>
      </c>
      <c r="M17">
        <f>ROUNDUP(4*M11+2*M10+2*M12+M15,0)</f>
        <v>89</v>
      </c>
      <c r="N17" t="s">
        <v>11</v>
      </c>
    </row>
    <row r="18" spans="1:14" ht="15" customHeight="1" x14ac:dyDescent="0.25">
      <c r="A18" t="s">
        <v>74</v>
      </c>
      <c r="B18" t="s">
        <v>43</v>
      </c>
      <c r="C18" s="2" t="s">
        <v>82</v>
      </c>
      <c r="E18" s="17">
        <f>MAX(E16,F17)</f>
        <v>185</v>
      </c>
      <c r="F18" s="17"/>
      <c r="H18" t="s">
        <v>11</v>
      </c>
      <c r="I18" s="10"/>
      <c r="J18" t="s">
        <v>14</v>
      </c>
      <c r="L18" s="17">
        <f>MAX(L16,M17)</f>
        <v>89</v>
      </c>
      <c r="M18" s="17"/>
      <c r="N18" t="s">
        <v>11</v>
      </c>
    </row>
    <row r="19" spans="1:14" x14ac:dyDescent="0.25">
      <c r="A19" t="s">
        <v>75</v>
      </c>
      <c r="B19" t="s">
        <v>44</v>
      </c>
      <c r="G19" s="4">
        <f>2*G5+2*(G6+G7)+G9+4*G10+G11+2*G12+2*G14</f>
        <v>112</v>
      </c>
      <c r="H19" t="s">
        <v>11</v>
      </c>
      <c r="I19" s="10"/>
    </row>
    <row r="20" spans="1:14" x14ac:dyDescent="0.25">
      <c r="A20" s="16" t="s">
        <v>84</v>
      </c>
      <c r="B20" s="16"/>
      <c r="C20" s="16"/>
      <c r="D20" s="15" t="b">
        <v>0</v>
      </c>
      <c r="I20" s="10"/>
    </row>
    <row r="22" spans="1:14" x14ac:dyDescent="0.25">
      <c r="A22" s="3" t="s">
        <v>76</v>
      </c>
      <c r="B22" s="3"/>
    </row>
    <row r="23" spans="1:14" x14ac:dyDescent="0.25">
      <c r="A23" s="4" t="s">
        <v>77</v>
      </c>
      <c r="B23" s="4"/>
    </row>
    <row r="24" spans="1:14" x14ac:dyDescent="0.25">
      <c r="A24" s="13" t="s">
        <v>78</v>
      </c>
      <c r="B24" s="7"/>
      <c r="D24" s="15">
        <v>1</v>
      </c>
    </row>
    <row r="25" spans="1:14" x14ac:dyDescent="0.25">
      <c r="A25" s="13" t="s">
        <v>79</v>
      </c>
      <c r="B25" s="7"/>
      <c r="D25" s="14"/>
    </row>
  </sheetData>
  <sheetProtection sheet="1" objects="1" scenarios="1" selectLockedCells="1"/>
  <mergeCells count="7">
    <mergeCell ref="A20:C20"/>
    <mergeCell ref="A1:H1"/>
    <mergeCell ref="J1:N1"/>
    <mergeCell ref="E2:G2"/>
    <mergeCell ref="L2:M2"/>
    <mergeCell ref="E18:F18"/>
    <mergeCell ref="L18:M18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3</xdr:col>
                    <xdr:colOff>66675</xdr:colOff>
                    <xdr:row>18</xdr:row>
                    <xdr:rowOff>142875</xdr:rowOff>
                  </from>
                  <to>
                    <xdr:col>3</xdr:col>
                    <xdr:colOff>361950</xdr:colOff>
                    <xdr:row>20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2">
              <controlPr defaultSize="0" autoFill="0" autoLine="0" autoPict="0" altText="">
                <anchor moveWithCells="1">
                  <from>
                    <xdr:col>3</xdr:col>
                    <xdr:colOff>76200</xdr:colOff>
                    <xdr:row>22</xdr:row>
                    <xdr:rowOff>171450</xdr:rowOff>
                  </from>
                  <to>
                    <xdr:col>4</xdr:col>
                    <xdr:colOff>514350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Option Button 3">
              <controlPr defaultSize="0" autoFill="0" autoLine="0" autoPict="0">
                <anchor moveWithCells="1">
                  <from>
                    <xdr:col>3</xdr:col>
                    <xdr:colOff>85725</xdr:colOff>
                    <xdr:row>23</xdr:row>
                    <xdr:rowOff>180975</xdr:rowOff>
                  </from>
                  <to>
                    <xdr:col>4</xdr:col>
                    <xdr:colOff>361950</xdr:colOff>
                    <xdr:row>25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22" workbookViewId="0">
      <selection activeCell="H41" sqref="H41"/>
    </sheetView>
  </sheetViews>
  <sheetFormatPr baseColWidth="10" defaultRowHeight="15" x14ac:dyDescent="0.25"/>
  <sheetData/>
  <sheetProtection sheet="1" objects="1" scenarios="1" selectLockedCells="1"/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DC442F5-6ECA-40CC-BDEA-F0A28F68D8D9}"/>
</file>

<file path=customXml/itemProps2.xml><?xml version="1.0" encoding="utf-8"?>
<ds:datastoreItem xmlns:ds="http://schemas.openxmlformats.org/officeDocument/2006/customXml" ds:itemID="{4202EC9D-2A7D-4E72-A760-936AA6328E5B}"/>
</file>

<file path=customXml/itemProps3.xml><?xml version="1.0" encoding="utf-8"?>
<ds:datastoreItem xmlns:ds="http://schemas.openxmlformats.org/officeDocument/2006/customXml" ds:itemID="{8A219ED9-1D57-4080-89F6-C78C8EA7F9B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de</vt:lpstr>
      <vt:lpstr>en</vt:lpstr>
      <vt:lpstr>Diagrams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2024-04-16T13:28:51Z</dcterms:modified>
</cp:coreProperties>
</file>